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enturit/Downloads/"/>
    </mc:Choice>
  </mc:AlternateContent>
  <xr:revisionPtr revIDLastSave="0" documentId="13_ncr:1_{992BE2DE-A85F-A64B-9ACA-AC5D12DE1BBD}" xr6:coauthVersionLast="47" xr6:coauthVersionMax="47" xr10:uidLastSave="{00000000-0000-0000-0000-000000000000}"/>
  <bookViews>
    <workbookView xWindow="0" yWindow="0" windowWidth="28800" windowHeight="18000" xr2:uid="{8CEBB26F-77F0-B148-B4FC-F20E4B4AB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5" i="1" l="1"/>
  <c r="AW10" i="1"/>
  <c r="AP40" i="1"/>
  <c r="AO12" i="1"/>
  <c r="AO14" i="1" s="1"/>
  <c r="AO16" i="1" s="1"/>
  <c r="AO21" i="1" s="1"/>
  <c r="AO25" i="1" s="1"/>
  <c r="AP26" i="1" s="1"/>
  <c r="AP28" i="1" s="1"/>
  <c r="AI27" i="1"/>
  <c r="AI29" i="1" s="1"/>
  <c r="AI22" i="1"/>
  <c r="AI16" i="1"/>
  <c r="AI10" i="1"/>
  <c r="AB39" i="1"/>
  <c r="AB29" i="1"/>
  <c r="Z29" i="1"/>
  <c r="Z30" i="1" s="1"/>
  <c r="Y29" i="1"/>
  <c r="AB18" i="1"/>
  <c r="Y18" i="1"/>
  <c r="U11" i="1"/>
  <c r="U14" i="1" s="1"/>
  <c r="U21" i="1" s="1"/>
  <c r="N15" i="1"/>
  <c r="N9" i="1"/>
  <c r="Y30" i="1" l="1"/>
  <c r="AB30" i="1"/>
</calcChain>
</file>

<file path=xl/sharedStrings.xml><?xml version="1.0" encoding="utf-8"?>
<sst xmlns="http://schemas.openxmlformats.org/spreadsheetml/2006/main" count="156" uniqueCount="105">
  <si>
    <t>FINANCIAL STATEMENT OF</t>
  </si>
  <si>
    <t>MR D.U.B. SAMARAKOON</t>
  </si>
  <si>
    <t>SAMARA AUTO CLEANING CENTER</t>
  </si>
  <si>
    <t>KANDY ROAD,</t>
  </si>
  <si>
    <t>HEWAPOLA,</t>
  </si>
  <si>
    <t>PILESSA</t>
  </si>
  <si>
    <t>FINANCIAL POSITION AS AT 31ST MARCH 2023</t>
  </si>
  <si>
    <t>Non Current Assets</t>
  </si>
  <si>
    <t>Current Assets</t>
  </si>
  <si>
    <t>Total Assets</t>
  </si>
  <si>
    <t>Equity &amp; Liabilities</t>
  </si>
  <si>
    <t>Notes</t>
  </si>
  <si>
    <t>2022/23</t>
  </si>
  <si>
    <t>Rs.</t>
  </si>
  <si>
    <t>Assets</t>
  </si>
  <si>
    <t>Capital Account</t>
  </si>
  <si>
    <t>Liabilities</t>
  </si>
  <si>
    <t>Total Equities &amp; Liabilities</t>
  </si>
  <si>
    <t>D.U.B. SAMARAKOON</t>
  </si>
  <si>
    <t>Prepared as per the information furnished</t>
  </si>
  <si>
    <t>REVENUE STATEMENT</t>
  </si>
  <si>
    <t>FOR THE YEAR ENDED 31ST MARCH 2023</t>
  </si>
  <si>
    <t>Sales</t>
  </si>
  <si>
    <t>Gross Profit</t>
  </si>
  <si>
    <t>Less: Cost of Sales</t>
  </si>
  <si>
    <t>Add: Gross profit from service operation</t>
  </si>
  <si>
    <t>Less: Expenses</t>
  </si>
  <si>
    <t>Administration expenses</t>
  </si>
  <si>
    <t>Selling &amp; Distribution expenses</t>
  </si>
  <si>
    <t>Finance expenses &amp; Other expenses</t>
  </si>
  <si>
    <t>Net profit</t>
  </si>
  <si>
    <t>Notes to the financial Statements</t>
  </si>
  <si>
    <t>Rs</t>
  </si>
  <si>
    <t>Balance as at 01.04.2022</t>
  </si>
  <si>
    <t>Y/A Accquired</t>
  </si>
  <si>
    <t>Addition</t>
  </si>
  <si>
    <t>Disposal</t>
  </si>
  <si>
    <t>Balance as at 31.03.2023</t>
  </si>
  <si>
    <t>Hoist 1</t>
  </si>
  <si>
    <t>Hoist 2</t>
  </si>
  <si>
    <t>2012/2013</t>
  </si>
  <si>
    <t>2019/2020</t>
  </si>
  <si>
    <t>-</t>
  </si>
  <si>
    <t>Air compressor</t>
  </si>
  <si>
    <t>Pressor pump</t>
  </si>
  <si>
    <t>Building</t>
  </si>
  <si>
    <t>Tools</t>
  </si>
  <si>
    <t>Office furniture</t>
  </si>
  <si>
    <t>2015/2016</t>
  </si>
  <si>
    <t>2005/2006</t>
  </si>
  <si>
    <t>2000/2001</t>
  </si>
  <si>
    <t>Depreciation</t>
  </si>
  <si>
    <t>Depreciation for the year</t>
  </si>
  <si>
    <t>Net Assets</t>
  </si>
  <si>
    <t>Note 02: Current Assets</t>
  </si>
  <si>
    <t>Debtors</t>
  </si>
  <si>
    <t>Stocks (31.03.2023)</t>
  </si>
  <si>
    <t>Cash in hand</t>
  </si>
  <si>
    <t xml:space="preserve">   Inventories</t>
  </si>
  <si>
    <t xml:space="preserve">   WIP</t>
  </si>
  <si>
    <t xml:space="preserve">   Materials</t>
  </si>
  <si>
    <t>Balance as at 01.04.22</t>
  </si>
  <si>
    <t>Add: Net Profit</t>
  </si>
  <si>
    <t>Less: Drawings</t>
  </si>
  <si>
    <t>Note 03 : Capital Account</t>
  </si>
  <si>
    <t>Note 4 : Liability</t>
  </si>
  <si>
    <t>Bank OD</t>
  </si>
  <si>
    <t>Trade payable</t>
  </si>
  <si>
    <t>Accrued expenses   (Note 5)</t>
  </si>
  <si>
    <t>Note 5 : Accrued expenses</t>
  </si>
  <si>
    <t>Salary</t>
  </si>
  <si>
    <t>Electricity</t>
  </si>
  <si>
    <t>Telephone</t>
  </si>
  <si>
    <t>Note 6 : Cost of Sales</t>
  </si>
  <si>
    <t>Opening Inventory</t>
  </si>
  <si>
    <t>Add: Purchases</t>
  </si>
  <si>
    <t>Less: Closing Inventory</t>
  </si>
  <si>
    <t>Note 07 : Service center operation income statement</t>
  </si>
  <si>
    <t>Revenue</t>
  </si>
  <si>
    <t>Less - Cost of operation</t>
  </si>
  <si>
    <t>Stock as at 01.04.2022</t>
  </si>
  <si>
    <t>Add - purchase utilities</t>
  </si>
  <si>
    <t>Less - Stock as at 31.03.2023</t>
  </si>
  <si>
    <t>Direct salary</t>
  </si>
  <si>
    <t>Prime cost</t>
  </si>
  <si>
    <t>Add - Overheads</t>
  </si>
  <si>
    <t>Repair &amp; maintenance</t>
  </si>
  <si>
    <t>Add - WIP at at 01.04.2022</t>
  </si>
  <si>
    <t>Less - WIP at at 31.03.2023</t>
  </si>
  <si>
    <t>Note 08 : Administration Expenses</t>
  </si>
  <si>
    <t>Electrivity</t>
  </si>
  <si>
    <t>Trade Licence</t>
  </si>
  <si>
    <t>Rates</t>
  </si>
  <si>
    <t>EPF</t>
  </si>
  <si>
    <t>ETF</t>
  </si>
  <si>
    <t>Audit fee</t>
  </si>
  <si>
    <t>Wrapping materials</t>
  </si>
  <si>
    <t>Mess to staff</t>
  </si>
  <si>
    <t>Miscellaneous</t>
  </si>
  <si>
    <t>Note 10 : Finance &amp; Other expenses</t>
  </si>
  <si>
    <t>Note 09 : Sales &amp; Distribution expenses</t>
  </si>
  <si>
    <t>Bank charges</t>
  </si>
  <si>
    <t>Bank OD interest</t>
  </si>
  <si>
    <t>FOR THE YEAR END 31.03.2023</t>
  </si>
  <si>
    <t>Note 01: NonCurrent Assets -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</si>
</sst>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28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Aptos Narrow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0" fontId="5" fillId="0" borderId="0" xfId="0" applyFont="1" applyAlignment="1">
      <alignment horizontal="left"/>
    </xf>
    <xf numFmtId="164" fontId="1" fillId="0" borderId="2" xfId="0" applyNumberFormat="1" applyFont="1" applyBorder="1"/>
    <xf numFmtId="164" fontId="1" fillId="0" borderId="4" xfId="0" applyNumberFormat="1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37" fontId="1" fillId="0" borderId="0" xfId="0" applyNumberFormat="1" applyFont="1"/>
    <xf numFmtId="164" fontId="2" fillId="0" borderId="4" xfId="0" applyNumberFormat="1" applyFont="1" applyBorder="1"/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4" xfId="0" applyNumberFormat="1" applyFont="1" applyBorder="1"/>
    <xf numFmtId="14" fontId="4" fillId="0" borderId="0" xfId="0" applyNumberFormat="1" applyFont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37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6A2A-0FC6-0F41-BC5B-1AA8848E11AA}">
  <dimension ref="A1:AW47"/>
  <sheetViews>
    <sheetView showGridLines="0" showRowColHeaders="0" tabSelected="1" showRuler="0" view="pageLayout" zoomScaleNormal="100" workbookViewId="0">
      <selection activeCell="D58" sqref="D58"/>
    </sheetView>
  </sheetViews>
  <sheetFormatPr baseColWidth="10" defaultRowHeight="16" x14ac:dyDescent="0.2"/>
  <cols>
    <col min="1" max="11" width="10.83203125" style="1"/>
    <col min="12" max="12" width="10.83203125" style="25"/>
    <col min="13" max="13" width="10.83203125" style="1"/>
    <col min="14" max="14" width="10.83203125" style="7"/>
    <col min="15" max="19" width="10.83203125" style="1"/>
    <col min="20" max="20" width="10.83203125" style="3"/>
    <col min="21" max="21" width="11.5" style="7" bestFit="1" customWidth="1"/>
    <col min="22" max="22" width="10.83203125" style="1"/>
    <col min="23" max="23" width="7.83203125" style="1" customWidth="1"/>
    <col min="24" max="24" width="9.83203125" style="1" customWidth="1"/>
    <col min="25" max="25" width="12.6640625" style="1" customWidth="1"/>
    <col min="26" max="26" width="11.5" style="7" customWidth="1"/>
    <col min="27" max="27" width="13.6640625" style="7" customWidth="1"/>
    <col min="28" max="28" width="15.83203125" style="7" customWidth="1"/>
    <col min="29" max="34" width="10.83203125" style="1"/>
    <col min="35" max="35" width="13.1640625" style="16" bestFit="1" customWidth="1"/>
    <col min="36" max="40" width="10.83203125" style="1"/>
    <col min="41" max="41" width="13" style="7" bestFit="1" customWidth="1"/>
    <col min="42" max="42" width="10.83203125" style="7"/>
    <col min="43" max="48" width="10.83203125" style="1"/>
    <col min="49" max="49" width="10.83203125" style="7"/>
    <col min="50" max="16384" width="10.83203125" style="1"/>
  </cols>
  <sheetData>
    <row r="1" spans="1:49" ht="20" x14ac:dyDescent="0.2">
      <c r="H1" s="36"/>
      <c r="I1" s="36"/>
      <c r="J1" s="36"/>
      <c r="K1" s="36"/>
      <c r="L1" s="36"/>
      <c r="M1" s="36"/>
      <c r="N1" s="36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J1" s="34"/>
      <c r="AK1" s="34"/>
      <c r="AL1" s="34"/>
      <c r="AM1" s="34"/>
      <c r="AN1" s="34"/>
      <c r="AO1" s="34"/>
      <c r="AP1" s="34"/>
    </row>
    <row r="2" spans="1:49" x14ac:dyDescent="0.2"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J2" s="34"/>
      <c r="AK2" s="34"/>
      <c r="AL2" s="34"/>
      <c r="AM2" s="34"/>
      <c r="AN2" s="34"/>
      <c r="AO2" s="34"/>
      <c r="AP2" s="34"/>
    </row>
    <row r="3" spans="1:49" x14ac:dyDescent="0.2">
      <c r="B3" s="29" t="s">
        <v>0</v>
      </c>
      <c r="C3" s="29"/>
      <c r="D3" s="29"/>
      <c r="E3" s="29"/>
      <c r="F3" s="29"/>
      <c r="H3" s="43"/>
      <c r="I3" s="43"/>
      <c r="J3" s="43"/>
      <c r="K3" s="43"/>
      <c r="L3" s="43"/>
      <c r="M3" s="43"/>
      <c r="N3" s="43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1"/>
      <c r="AR3" s="41"/>
      <c r="AS3" s="41"/>
      <c r="AT3" s="41"/>
      <c r="AU3" s="41"/>
      <c r="AV3" s="41"/>
      <c r="AW3" s="42"/>
    </row>
    <row r="4" spans="1:49" ht="14.25" customHeight="1" x14ac:dyDescent="0.2">
      <c r="B4" s="29"/>
      <c r="C4" s="29"/>
      <c r="D4" s="29"/>
      <c r="E4" s="29"/>
      <c r="F4" s="29"/>
      <c r="H4" s="39"/>
      <c r="I4" s="39"/>
      <c r="J4" s="39"/>
      <c r="K4" s="39"/>
      <c r="L4" s="40"/>
      <c r="M4" s="41"/>
      <c r="N4" s="42"/>
      <c r="V4" s="48"/>
      <c r="W4" s="48"/>
      <c r="X4" s="48"/>
      <c r="Y4" s="48"/>
      <c r="Z4" s="45"/>
      <c r="AA4" s="45"/>
      <c r="AB4" s="49" t="s">
        <v>12</v>
      </c>
      <c r="AI4" s="17" t="s">
        <v>12</v>
      </c>
      <c r="AP4" s="6" t="s">
        <v>12</v>
      </c>
      <c r="AW4" s="12" t="s">
        <v>12</v>
      </c>
    </row>
    <row r="5" spans="1:49" ht="14.25" customHeight="1" x14ac:dyDescent="0.2">
      <c r="B5" s="29"/>
      <c r="C5" s="29"/>
      <c r="D5" s="29"/>
      <c r="E5" s="29"/>
      <c r="F5" s="29"/>
      <c r="H5" s="5" t="s">
        <v>6</v>
      </c>
      <c r="I5" s="5"/>
      <c r="J5" s="5"/>
      <c r="K5" s="5"/>
      <c r="L5" s="12"/>
      <c r="M5" s="38" t="s">
        <v>12</v>
      </c>
      <c r="N5" s="38"/>
      <c r="O5" s="32" t="s">
        <v>20</v>
      </c>
      <c r="P5" s="31"/>
      <c r="Q5" s="31"/>
      <c r="R5" s="31"/>
      <c r="S5" s="31"/>
      <c r="U5" s="12" t="s">
        <v>12</v>
      </c>
      <c r="V5" s="48"/>
      <c r="W5" s="50" t="s">
        <v>31</v>
      </c>
      <c r="X5" s="50"/>
      <c r="Y5" s="50"/>
      <c r="Z5" s="50"/>
      <c r="AA5" s="50"/>
      <c r="AB5" s="49" t="s">
        <v>32</v>
      </c>
      <c r="AI5" s="17" t="s">
        <v>32</v>
      </c>
      <c r="AP5" s="6" t="s">
        <v>32</v>
      </c>
      <c r="AW5" s="12" t="s">
        <v>32</v>
      </c>
    </row>
    <row r="6" spans="1:49" ht="14.25" customHeight="1" x14ac:dyDescent="0.2">
      <c r="A6" s="27"/>
      <c r="B6" s="29"/>
      <c r="C6" s="29"/>
      <c r="D6" s="29"/>
      <c r="E6" s="29"/>
      <c r="F6" s="29"/>
      <c r="G6" s="27"/>
      <c r="H6" s="37" t="s">
        <v>14</v>
      </c>
      <c r="I6" s="37"/>
      <c r="J6" s="37"/>
      <c r="K6" s="9"/>
      <c r="L6" s="24" t="s">
        <v>11</v>
      </c>
      <c r="M6" s="13"/>
      <c r="N6" s="12" t="s">
        <v>13</v>
      </c>
      <c r="O6" s="32" t="s">
        <v>21</v>
      </c>
      <c r="P6" s="32"/>
      <c r="Q6" s="32"/>
      <c r="R6" s="32"/>
      <c r="S6" s="32"/>
      <c r="U6" s="12" t="s">
        <v>13</v>
      </c>
      <c r="V6" s="51" t="s">
        <v>104</v>
      </c>
      <c r="W6" s="52"/>
      <c r="X6" s="52"/>
      <c r="Y6" s="52"/>
      <c r="Z6" s="52"/>
      <c r="AA6" s="52"/>
      <c r="AB6" s="52"/>
      <c r="AC6" s="32" t="s">
        <v>64</v>
      </c>
      <c r="AD6" s="32"/>
      <c r="AE6" s="32"/>
      <c r="AF6" s="32"/>
      <c r="AG6" s="32"/>
      <c r="AH6" s="32"/>
      <c r="AI6" s="32"/>
      <c r="AJ6" s="32" t="s">
        <v>77</v>
      </c>
      <c r="AK6" s="32"/>
      <c r="AL6" s="32"/>
      <c r="AM6" s="32"/>
      <c r="AN6" s="32"/>
      <c r="AO6" s="32"/>
      <c r="AP6" s="32"/>
      <c r="AQ6" s="32" t="s">
        <v>100</v>
      </c>
      <c r="AR6" s="32"/>
      <c r="AS6" s="32"/>
      <c r="AT6" s="32"/>
      <c r="AU6" s="32"/>
      <c r="AV6" s="32"/>
      <c r="AW6" s="32"/>
    </row>
    <row r="7" spans="1:49" ht="14.25" customHeight="1" x14ac:dyDescent="0.2">
      <c r="A7" s="27"/>
      <c r="B7" s="29"/>
      <c r="C7" s="29"/>
      <c r="D7" s="29"/>
      <c r="E7" s="29"/>
      <c r="F7" s="29"/>
      <c r="G7" s="27"/>
      <c r="H7" s="31" t="s">
        <v>7</v>
      </c>
      <c r="I7" s="31"/>
      <c r="J7" s="31"/>
      <c r="L7" s="25">
        <v>1</v>
      </c>
      <c r="N7" s="7">
        <v>1195000</v>
      </c>
      <c r="T7" s="4" t="s">
        <v>11</v>
      </c>
      <c r="V7" s="51"/>
      <c r="W7" s="51"/>
      <c r="X7" s="51"/>
      <c r="Y7" s="51"/>
      <c r="Z7" s="51"/>
      <c r="AA7" s="51"/>
      <c r="AB7" s="51"/>
      <c r="AC7" s="31" t="s">
        <v>61</v>
      </c>
      <c r="AD7" s="31"/>
      <c r="AE7" s="31"/>
      <c r="AF7" s="31"/>
      <c r="AG7" s="31"/>
      <c r="AH7" s="31"/>
      <c r="AI7" s="16">
        <v>4448526</v>
      </c>
      <c r="AQ7" s="31" t="s">
        <v>96</v>
      </c>
      <c r="AR7" s="31"/>
      <c r="AS7" s="31"/>
      <c r="AT7" s="31"/>
      <c r="AU7" s="31"/>
      <c r="AV7" s="31"/>
      <c r="AW7" s="7">
        <v>42300</v>
      </c>
    </row>
    <row r="8" spans="1:49" ht="14.25" customHeight="1" x14ac:dyDescent="0.2">
      <c r="A8" s="34" t="s">
        <v>1</v>
      </c>
      <c r="B8" s="34"/>
      <c r="C8" s="34"/>
      <c r="D8" s="34"/>
      <c r="E8" s="34"/>
      <c r="F8" s="34"/>
      <c r="G8" s="34"/>
      <c r="H8" s="31" t="s">
        <v>8</v>
      </c>
      <c r="I8" s="31"/>
      <c r="J8" s="31"/>
      <c r="L8" s="25">
        <v>2</v>
      </c>
      <c r="N8" s="10">
        <v>5001420</v>
      </c>
      <c r="O8" s="31" t="s">
        <v>22</v>
      </c>
      <c r="P8" s="31"/>
      <c r="Q8" s="31"/>
      <c r="R8" s="31"/>
      <c r="U8" s="7">
        <v>14495162</v>
      </c>
      <c r="V8" s="48"/>
      <c r="W8" s="48"/>
      <c r="X8" s="53" t="s">
        <v>34</v>
      </c>
      <c r="Y8" s="54" t="s">
        <v>33</v>
      </c>
      <c r="Z8" s="48" t="s">
        <v>35</v>
      </c>
      <c r="AA8" s="55" t="s">
        <v>36</v>
      </c>
      <c r="AB8" s="56" t="s">
        <v>37</v>
      </c>
      <c r="AC8" s="31" t="s">
        <v>62</v>
      </c>
      <c r="AD8" s="31"/>
      <c r="AE8" s="31"/>
      <c r="AF8" s="31"/>
      <c r="AG8" s="31"/>
      <c r="AH8" s="31"/>
      <c r="AI8" s="16">
        <v>4209756</v>
      </c>
      <c r="AJ8" s="31" t="s">
        <v>78</v>
      </c>
      <c r="AK8" s="31"/>
      <c r="AL8" s="31"/>
      <c r="AM8" s="31"/>
      <c r="AN8" s="31"/>
      <c r="AO8" s="31"/>
      <c r="AP8" s="22">
        <v>11086842</v>
      </c>
      <c r="AQ8" s="31" t="s">
        <v>97</v>
      </c>
      <c r="AR8" s="31"/>
      <c r="AS8" s="31"/>
      <c r="AT8" s="31"/>
      <c r="AU8" s="31"/>
      <c r="AV8" s="31"/>
      <c r="AW8" s="7">
        <v>146350</v>
      </c>
    </row>
    <row r="9" spans="1:49" ht="14.25" customHeight="1" thickBot="1" x14ac:dyDescent="0.25">
      <c r="A9" s="34" t="s">
        <v>2</v>
      </c>
      <c r="B9" s="34"/>
      <c r="C9" s="34"/>
      <c r="D9" s="34"/>
      <c r="E9" s="34"/>
      <c r="F9" s="34"/>
      <c r="G9" s="34"/>
      <c r="H9" s="32" t="s">
        <v>9</v>
      </c>
      <c r="I9" s="31"/>
      <c r="J9" s="31"/>
      <c r="N9" s="11">
        <f>N7 + N8</f>
        <v>6196420</v>
      </c>
      <c r="O9" s="31" t="s">
        <v>24</v>
      </c>
      <c r="P9" s="31"/>
      <c r="Q9" s="31"/>
      <c r="R9" s="31"/>
      <c r="T9" s="3">
        <v>6</v>
      </c>
      <c r="U9" s="14">
        <v>-12301020</v>
      </c>
      <c r="V9" s="52" t="s">
        <v>38</v>
      </c>
      <c r="W9" s="52"/>
      <c r="X9" s="57" t="s">
        <v>40</v>
      </c>
      <c r="Y9" s="45">
        <v>450000</v>
      </c>
      <c r="Z9" s="55" t="s">
        <v>42</v>
      </c>
      <c r="AA9" s="55" t="s">
        <v>42</v>
      </c>
      <c r="AB9" s="45">
        <v>450000</v>
      </c>
      <c r="AC9" s="31" t="s">
        <v>63</v>
      </c>
      <c r="AD9" s="31"/>
      <c r="AE9" s="31"/>
      <c r="AF9" s="31"/>
      <c r="AG9" s="31"/>
      <c r="AH9" s="31"/>
      <c r="AI9" s="14">
        <v>-3725000</v>
      </c>
      <c r="AJ9" s="13" t="s">
        <v>79</v>
      </c>
      <c r="AO9" s="1"/>
      <c r="AQ9" s="31" t="s">
        <v>98</v>
      </c>
      <c r="AR9" s="31"/>
      <c r="AS9" s="31"/>
      <c r="AT9" s="31"/>
      <c r="AU9" s="31"/>
      <c r="AV9" s="31"/>
      <c r="AW9" s="7">
        <v>18360</v>
      </c>
    </row>
    <row r="10" spans="1:49" ht="14.25" customHeight="1" thickTop="1" thickBot="1" x14ac:dyDescent="0.25">
      <c r="A10" s="2"/>
      <c r="B10" s="2"/>
      <c r="C10" s="2"/>
      <c r="D10" s="2"/>
      <c r="E10" s="2"/>
      <c r="F10" s="2"/>
      <c r="G10" s="2"/>
      <c r="H10" s="4"/>
      <c r="I10" s="3"/>
      <c r="J10" s="3"/>
      <c r="O10" s="3"/>
      <c r="P10" s="3"/>
      <c r="Q10" s="3"/>
      <c r="R10" s="3"/>
      <c r="U10" s="14"/>
      <c r="V10" s="58"/>
      <c r="W10" s="58"/>
      <c r="X10" s="57"/>
      <c r="Y10" s="45"/>
      <c r="Z10" s="55"/>
      <c r="AA10" s="55"/>
      <c r="AB10" s="45"/>
      <c r="AC10" s="3"/>
      <c r="AD10" s="3"/>
      <c r="AE10" s="3"/>
      <c r="AF10" s="3"/>
      <c r="AG10" s="3"/>
      <c r="AH10" s="3"/>
      <c r="AI10" s="18">
        <f>SUM(AI7:AI9)</f>
        <v>4933282</v>
      </c>
      <c r="AJ10" s="1" t="s">
        <v>80</v>
      </c>
      <c r="AO10" s="45">
        <v>762730</v>
      </c>
      <c r="AW10" s="15">
        <f>SUM(AW7:AW9)</f>
        <v>207010</v>
      </c>
    </row>
    <row r="11" spans="1:49" ht="14.25" customHeight="1" thickTop="1" x14ac:dyDescent="0.2">
      <c r="A11" s="34" t="s">
        <v>3</v>
      </c>
      <c r="B11" s="34"/>
      <c r="C11" s="34"/>
      <c r="D11" s="34"/>
      <c r="E11" s="34"/>
      <c r="F11" s="34"/>
      <c r="G11" s="34"/>
      <c r="O11" s="32" t="s">
        <v>23</v>
      </c>
      <c r="P11" s="32"/>
      <c r="Q11" s="32"/>
      <c r="R11" s="32"/>
      <c r="U11" s="7">
        <f>U8+U9</f>
        <v>2194142</v>
      </c>
      <c r="V11" s="52" t="s">
        <v>39</v>
      </c>
      <c r="W11" s="52"/>
      <c r="X11" s="48" t="s">
        <v>41</v>
      </c>
      <c r="Y11" s="45">
        <v>750000</v>
      </c>
      <c r="Z11" s="55" t="s">
        <v>42</v>
      </c>
      <c r="AA11" s="55" t="s">
        <v>42</v>
      </c>
      <c r="AB11" s="45">
        <v>750000</v>
      </c>
      <c r="AJ11" s="1" t="s">
        <v>81</v>
      </c>
      <c r="AO11" s="45">
        <v>3251250</v>
      </c>
    </row>
    <row r="12" spans="1:49" ht="14.25" customHeight="1" x14ac:dyDescent="0.2">
      <c r="A12" s="34" t="s">
        <v>4</v>
      </c>
      <c r="B12" s="34"/>
      <c r="C12" s="34"/>
      <c r="D12" s="34"/>
      <c r="E12" s="34"/>
      <c r="F12" s="34"/>
      <c r="G12" s="34"/>
      <c r="H12" s="37" t="s">
        <v>10</v>
      </c>
      <c r="I12" s="37"/>
      <c r="J12" s="37"/>
      <c r="V12" s="52" t="s">
        <v>43</v>
      </c>
      <c r="W12" s="52"/>
      <c r="X12" s="48" t="s">
        <v>48</v>
      </c>
      <c r="Y12" s="45">
        <v>1100000</v>
      </c>
      <c r="Z12" s="55" t="s">
        <v>42</v>
      </c>
      <c r="AA12" s="55" t="s">
        <v>42</v>
      </c>
      <c r="AB12" s="45">
        <v>1100000</v>
      </c>
      <c r="AC12" s="32" t="s">
        <v>65</v>
      </c>
      <c r="AD12" s="32"/>
      <c r="AE12" s="32"/>
      <c r="AF12" s="32"/>
      <c r="AG12" s="32"/>
      <c r="AH12" s="32"/>
      <c r="AI12" s="32"/>
      <c r="AO12" s="46">
        <f>SUM(AO10:AO11)</f>
        <v>4013980</v>
      </c>
      <c r="AQ12" s="32" t="s">
        <v>99</v>
      </c>
      <c r="AR12" s="32"/>
      <c r="AS12" s="32"/>
      <c r="AT12" s="32"/>
      <c r="AU12" s="32"/>
      <c r="AV12" s="32"/>
      <c r="AW12" s="32"/>
    </row>
    <row r="13" spans="1:49" ht="14.25" customHeight="1" x14ac:dyDescent="0.2">
      <c r="A13" s="34" t="s">
        <v>5</v>
      </c>
      <c r="B13" s="34"/>
      <c r="C13" s="34"/>
      <c r="D13" s="34"/>
      <c r="E13" s="34"/>
      <c r="F13" s="34"/>
      <c r="G13" s="34"/>
      <c r="H13" s="31" t="s">
        <v>15</v>
      </c>
      <c r="I13" s="31"/>
      <c r="J13" s="31"/>
      <c r="K13" s="31"/>
      <c r="L13" s="25">
        <v>3</v>
      </c>
      <c r="N13" s="7">
        <v>4933282</v>
      </c>
      <c r="O13" s="32" t="s">
        <v>25</v>
      </c>
      <c r="P13" s="32"/>
      <c r="Q13" s="32"/>
      <c r="R13" s="32"/>
      <c r="T13" s="3">
        <v>7</v>
      </c>
      <c r="U13" s="10">
        <v>3744562</v>
      </c>
      <c r="V13" s="52" t="s">
        <v>44</v>
      </c>
      <c r="W13" s="52"/>
      <c r="X13" s="48" t="s">
        <v>41</v>
      </c>
      <c r="Y13" s="45">
        <v>400000</v>
      </c>
      <c r="Z13" s="55" t="s">
        <v>42</v>
      </c>
      <c r="AA13" s="55" t="s">
        <v>42</v>
      </c>
      <c r="AB13" s="45">
        <v>400000</v>
      </c>
      <c r="AC13" s="31" t="s">
        <v>66</v>
      </c>
      <c r="AD13" s="31"/>
      <c r="AE13" s="31"/>
      <c r="AF13" s="31"/>
      <c r="AG13" s="31"/>
      <c r="AH13" s="31"/>
      <c r="AI13" s="16">
        <v>201119</v>
      </c>
      <c r="AJ13" s="1" t="s">
        <v>82</v>
      </c>
      <c r="AO13" s="47">
        <v>-702760</v>
      </c>
      <c r="AQ13" s="31" t="s">
        <v>101</v>
      </c>
      <c r="AR13" s="31"/>
      <c r="AS13" s="31"/>
      <c r="AT13" s="31"/>
      <c r="AU13" s="31"/>
      <c r="AV13" s="31"/>
      <c r="AW13" s="7">
        <v>42060</v>
      </c>
    </row>
    <row r="14" spans="1:49" ht="14.25" customHeight="1" x14ac:dyDescent="0.2">
      <c r="A14" s="34"/>
      <c r="B14" s="34"/>
      <c r="C14" s="34"/>
      <c r="D14" s="34"/>
      <c r="E14" s="34"/>
      <c r="F14" s="34"/>
      <c r="H14" s="31" t="s">
        <v>16</v>
      </c>
      <c r="I14" s="31"/>
      <c r="J14" s="31"/>
      <c r="K14" s="31"/>
      <c r="L14" s="25">
        <v>4</v>
      </c>
      <c r="N14" s="7">
        <v>1263138</v>
      </c>
      <c r="U14" s="7">
        <f>U11+U13</f>
        <v>5938704</v>
      </c>
      <c r="V14" s="52" t="s">
        <v>45</v>
      </c>
      <c r="W14" s="52"/>
      <c r="X14" s="48" t="s">
        <v>49</v>
      </c>
      <c r="Y14" s="45">
        <v>1500000</v>
      </c>
      <c r="Z14" s="55" t="s">
        <v>42</v>
      </c>
      <c r="AA14" s="55" t="s">
        <v>42</v>
      </c>
      <c r="AB14" s="45">
        <v>1500000</v>
      </c>
      <c r="AC14" s="31" t="s">
        <v>67</v>
      </c>
      <c r="AD14" s="31"/>
      <c r="AE14" s="31"/>
      <c r="AF14" s="31"/>
      <c r="AG14" s="31"/>
      <c r="AH14" s="31"/>
      <c r="AI14" s="16">
        <v>453550</v>
      </c>
      <c r="AO14" s="46">
        <f>AO12+AO13</f>
        <v>3311220</v>
      </c>
      <c r="AQ14" s="31" t="s">
        <v>102</v>
      </c>
      <c r="AR14" s="31"/>
      <c r="AS14" s="31"/>
      <c r="AT14" s="31"/>
      <c r="AU14" s="31"/>
      <c r="AV14" s="31"/>
      <c r="AW14" s="7">
        <v>24000</v>
      </c>
    </row>
    <row r="15" spans="1:49" ht="14.25" customHeight="1" thickBot="1" x14ac:dyDescent="0.4">
      <c r="A15" s="28"/>
      <c r="B15" s="30" t="s">
        <v>103</v>
      </c>
      <c r="C15" s="30"/>
      <c r="D15" s="30"/>
      <c r="E15" s="30"/>
      <c r="F15" s="30"/>
      <c r="G15" s="28"/>
      <c r="H15" s="32" t="s">
        <v>17</v>
      </c>
      <c r="I15" s="32"/>
      <c r="J15" s="32"/>
      <c r="K15" s="32"/>
      <c r="N15" s="11">
        <f>N13+N14</f>
        <v>6196420</v>
      </c>
      <c r="O15" s="32" t="s">
        <v>26</v>
      </c>
      <c r="P15" s="32"/>
      <c r="Q15" s="32"/>
      <c r="R15" s="32"/>
      <c r="V15" s="52" t="s">
        <v>46</v>
      </c>
      <c r="W15" s="52"/>
      <c r="X15" s="48" t="s">
        <v>50</v>
      </c>
      <c r="Y15" s="45">
        <v>400000</v>
      </c>
      <c r="Z15" s="55" t="s">
        <v>42</v>
      </c>
      <c r="AA15" s="55" t="s">
        <v>42</v>
      </c>
      <c r="AB15" s="45">
        <v>400000</v>
      </c>
      <c r="AC15" s="31" t="s">
        <v>68</v>
      </c>
      <c r="AD15" s="31"/>
      <c r="AE15" s="31"/>
      <c r="AF15" s="31"/>
      <c r="AG15" s="31"/>
      <c r="AH15" s="31"/>
      <c r="AI15" s="16">
        <v>608469</v>
      </c>
      <c r="AJ15" s="1" t="s">
        <v>83</v>
      </c>
      <c r="AO15" s="45">
        <v>3672500</v>
      </c>
      <c r="AW15" s="15">
        <f>SUM(AW13:AW14)</f>
        <v>66060</v>
      </c>
    </row>
    <row r="16" spans="1:49" ht="14.25" customHeight="1" thickTop="1" thickBot="1" x14ac:dyDescent="0.4">
      <c r="A16" s="28"/>
      <c r="B16" s="30"/>
      <c r="C16" s="30"/>
      <c r="D16" s="30"/>
      <c r="E16" s="30"/>
      <c r="F16" s="30"/>
      <c r="G16" s="28"/>
      <c r="O16" s="31" t="s">
        <v>27</v>
      </c>
      <c r="P16" s="31"/>
      <c r="Q16" s="31"/>
      <c r="R16" s="31"/>
      <c r="T16" s="3">
        <v>8</v>
      </c>
      <c r="U16" s="7">
        <v>1455878</v>
      </c>
      <c r="V16" s="52" t="s">
        <v>47</v>
      </c>
      <c r="W16" s="52"/>
      <c r="X16" s="48" t="s">
        <v>41</v>
      </c>
      <c r="Y16" s="45">
        <v>225000</v>
      </c>
      <c r="Z16" s="55" t="s">
        <v>42</v>
      </c>
      <c r="AA16" s="55" t="s">
        <v>42</v>
      </c>
      <c r="AB16" s="45">
        <v>225000</v>
      </c>
      <c r="AI16" s="18">
        <f>SUM(AI13:AI15)</f>
        <v>1263138</v>
      </c>
      <c r="AJ16" s="1" t="s">
        <v>84</v>
      </c>
      <c r="AO16" s="46">
        <f>SUM(AO14:AO15)</f>
        <v>6983720</v>
      </c>
    </row>
    <row r="17" spans="1:42" ht="14.25" customHeight="1" thickTop="1" x14ac:dyDescent="0.35">
      <c r="A17" s="19"/>
      <c r="B17" s="30"/>
      <c r="C17" s="30"/>
      <c r="D17" s="30"/>
      <c r="E17" s="30"/>
      <c r="F17" s="30"/>
      <c r="G17" s="19"/>
      <c r="O17" s="3"/>
      <c r="P17" s="3"/>
      <c r="Q17" s="3"/>
      <c r="R17" s="3"/>
      <c r="V17" s="58"/>
      <c r="W17" s="58"/>
      <c r="X17" s="48"/>
      <c r="Y17" s="45"/>
      <c r="Z17" s="55"/>
      <c r="AA17" s="55"/>
      <c r="AB17" s="45"/>
      <c r="AI17" s="20"/>
    </row>
    <row r="18" spans="1:42" ht="14.25" customHeight="1" thickBot="1" x14ac:dyDescent="0.25">
      <c r="B18" s="30"/>
      <c r="C18" s="30"/>
      <c r="D18" s="30"/>
      <c r="E18" s="30"/>
      <c r="F18" s="30"/>
      <c r="H18" s="31" t="s">
        <v>18</v>
      </c>
      <c r="I18" s="31"/>
      <c r="J18" s="31"/>
      <c r="K18" s="31"/>
      <c r="O18" s="31" t="s">
        <v>28</v>
      </c>
      <c r="P18" s="31"/>
      <c r="Q18" s="31"/>
      <c r="R18" s="31"/>
      <c r="T18" s="3">
        <v>9</v>
      </c>
      <c r="U18" s="7">
        <v>207010</v>
      </c>
      <c r="V18" s="48"/>
      <c r="W18" s="48"/>
      <c r="X18" s="48"/>
      <c r="Y18" s="59">
        <f>SUM(Y9:Y16)</f>
        <v>4825000</v>
      </c>
      <c r="Z18" s="60"/>
      <c r="AA18" s="61" t="s">
        <v>42</v>
      </c>
      <c r="AB18" s="59">
        <f>SUM(AB9:AB16)</f>
        <v>4825000</v>
      </c>
      <c r="AC18" s="32" t="s">
        <v>69</v>
      </c>
      <c r="AD18" s="32"/>
      <c r="AE18" s="32"/>
      <c r="AF18" s="32"/>
      <c r="AG18" s="32"/>
      <c r="AH18" s="32"/>
      <c r="AI18" s="32"/>
      <c r="AJ18" s="1" t="s">
        <v>85</v>
      </c>
    </row>
    <row r="19" spans="1:42" ht="14.25" customHeight="1" thickTop="1" x14ac:dyDescent="0.2">
      <c r="B19" s="30"/>
      <c r="C19" s="30"/>
      <c r="D19" s="30"/>
      <c r="E19" s="30"/>
      <c r="F19" s="30"/>
      <c r="O19" s="31" t="s">
        <v>29</v>
      </c>
      <c r="P19" s="31"/>
      <c r="Q19" s="31"/>
      <c r="R19" s="31"/>
      <c r="T19" s="3">
        <v>10</v>
      </c>
      <c r="U19" s="7">
        <v>66060</v>
      </c>
      <c r="V19" s="48"/>
      <c r="W19" s="48"/>
      <c r="X19" s="48"/>
      <c r="Y19" s="48"/>
      <c r="Z19" s="45"/>
      <c r="AA19" s="45"/>
      <c r="AB19" s="45"/>
      <c r="AC19" s="31" t="s">
        <v>70</v>
      </c>
      <c r="AD19" s="31"/>
      <c r="AE19" s="31"/>
      <c r="AF19" s="31"/>
      <c r="AG19" s="31"/>
      <c r="AH19" s="31"/>
      <c r="AI19" s="16">
        <v>575520</v>
      </c>
      <c r="AJ19" s="1" t="s">
        <v>71</v>
      </c>
      <c r="AO19" s="7">
        <v>272280</v>
      </c>
    </row>
    <row r="20" spans="1:42" ht="14.25" customHeight="1" x14ac:dyDescent="0.2">
      <c r="H20" s="31" t="s">
        <v>19</v>
      </c>
      <c r="I20" s="31"/>
      <c r="J20" s="31"/>
      <c r="K20" s="31"/>
      <c r="V20" s="62" t="s">
        <v>51</v>
      </c>
      <c r="W20" s="48"/>
      <c r="X20" s="48"/>
      <c r="Y20" s="54" t="s">
        <v>33</v>
      </c>
      <c r="Z20" s="63" t="s">
        <v>52</v>
      </c>
      <c r="AA20" s="55" t="s">
        <v>36</v>
      </c>
      <c r="AB20" s="56" t="s">
        <v>37</v>
      </c>
      <c r="AC20" s="31" t="s">
        <v>71</v>
      </c>
      <c r="AD20" s="31"/>
      <c r="AE20" s="31"/>
      <c r="AF20" s="31"/>
      <c r="AG20" s="31"/>
      <c r="AH20" s="31"/>
      <c r="AI20" s="16">
        <v>28987</v>
      </c>
      <c r="AJ20" s="1" t="s">
        <v>86</v>
      </c>
      <c r="AO20" s="7">
        <v>88210</v>
      </c>
    </row>
    <row r="21" spans="1:42" ht="14.25" customHeight="1" thickBot="1" x14ac:dyDescent="0.25">
      <c r="O21" s="32" t="s">
        <v>30</v>
      </c>
      <c r="P21" s="32"/>
      <c r="Q21" s="32"/>
      <c r="R21" s="32"/>
      <c r="T21" s="26"/>
      <c r="U21" s="11">
        <f>U14-SUM(U16:U19)</f>
        <v>4209756</v>
      </c>
      <c r="V21" s="52" t="s">
        <v>38</v>
      </c>
      <c r="W21" s="52"/>
      <c r="X21" s="57"/>
      <c r="Y21" s="45">
        <v>450000</v>
      </c>
      <c r="Z21" s="55" t="s">
        <v>42</v>
      </c>
      <c r="AA21" s="55" t="s">
        <v>42</v>
      </c>
      <c r="AB21" s="45">
        <v>450000</v>
      </c>
      <c r="AC21" s="31" t="s">
        <v>72</v>
      </c>
      <c r="AD21" s="31"/>
      <c r="AE21" s="31"/>
      <c r="AF21" s="31"/>
      <c r="AG21" s="31"/>
      <c r="AH21" s="31"/>
      <c r="AI21" s="16">
        <v>3962</v>
      </c>
      <c r="AO21" s="8">
        <f>AO16+SUM(AO19:AO20)</f>
        <v>7344210</v>
      </c>
    </row>
    <row r="22" spans="1:42" ht="14.25" customHeight="1" thickTop="1" thickBot="1" x14ac:dyDescent="0.25">
      <c r="V22" s="52" t="s">
        <v>39</v>
      </c>
      <c r="W22" s="52"/>
      <c r="X22" s="48"/>
      <c r="Y22" s="45">
        <v>225000</v>
      </c>
      <c r="Z22" s="55">
        <v>75000</v>
      </c>
      <c r="AA22" s="55" t="s">
        <v>42</v>
      </c>
      <c r="AB22" s="45">
        <v>300000</v>
      </c>
      <c r="AI22" s="18">
        <f>SUM(AI19:AI21)</f>
        <v>608469</v>
      </c>
    </row>
    <row r="23" spans="1:42" ht="14.25" customHeight="1" thickTop="1" x14ac:dyDescent="0.2">
      <c r="V23" s="58"/>
      <c r="W23" s="58"/>
      <c r="X23" s="48"/>
      <c r="Y23" s="45"/>
      <c r="Z23" s="55"/>
      <c r="AA23" s="55"/>
      <c r="AB23" s="45"/>
    </row>
    <row r="24" spans="1:42" ht="14.25" customHeight="1" x14ac:dyDescent="0.2">
      <c r="V24" s="52" t="s">
        <v>43</v>
      </c>
      <c r="W24" s="52"/>
      <c r="X24" s="48"/>
      <c r="Y24" s="45">
        <v>770000</v>
      </c>
      <c r="Z24" s="55">
        <v>110000</v>
      </c>
      <c r="AA24" s="55" t="s">
        <v>42</v>
      </c>
      <c r="AB24" s="45">
        <v>880000</v>
      </c>
      <c r="AC24" s="32" t="s">
        <v>73</v>
      </c>
      <c r="AD24" s="32"/>
      <c r="AE24" s="32"/>
      <c r="AF24" s="32"/>
      <c r="AG24" s="32"/>
      <c r="AH24" s="32"/>
      <c r="AI24" s="32"/>
      <c r="AJ24" s="1" t="s">
        <v>87</v>
      </c>
      <c r="AO24" s="7">
        <v>32430</v>
      </c>
    </row>
    <row r="25" spans="1:42" ht="14.25" customHeight="1" x14ac:dyDescent="0.2">
      <c r="V25" s="52" t="s">
        <v>44</v>
      </c>
      <c r="W25" s="52"/>
      <c r="X25" s="48"/>
      <c r="Y25" s="45">
        <v>120000</v>
      </c>
      <c r="Z25" s="55">
        <v>40000</v>
      </c>
      <c r="AA25" s="55" t="s">
        <v>42</v>
      </c>
      <c r="AB25" s="45">
        <v>160000</v>
      </c>
      <c r="AC25" s="31" t="s">
        <v>74</v>
      </c>
      <c r="AD25" s="31"/>
      <c r="AE25" s="31"/>
      <c r="AF25" s="31"/>
      <c r="AG25" s="31"/>
      <c r="AH25" s="31"/>
      <c r="AI25" s="16">
        <v>3262740</v>
      </c>
      <c r="AO25" s="8">
        <f>AO21+AO24</f>
        <v>7376640</v>
      </c>
    </row>
    <row r="26" spans="1:42" ht="14.25" customHeight="1" x14ac:dyDescent="0.2">
      <c r="V26" s="52" t="s">
        <v>45</v>
      </c>
      <c r="W26" s="52"/>
      <c r="X26" s="48"/>
      <c r="Y26" s="45">
        <v>1275000</v>
      </c>
      <c r="Z26" s="55">
        <v>75000</v>
      </c>
      <c r="AA26" s="55" t="s">
        <v>42</v>
      </c>
      <c r="AB26" s="45">
        <v>1350000</v>
      </c>
      <c r="AC26" s="31" t="s">
        <v>75</v>
      </c>
      <c r="AD26" s="31"/>
      <c r="AE26" s="31"/>
      <c r="AF26" s="31"/>
      <c r="AG26" s="31"/>
      <c r="AH26" s="31"/>
      <c r="AI26" s="16">
        <v>12527550</v>
      </c>
      <c r="AJ26" s="31" t="s">
        <v>88</v>
      </c>
      <c r="AK26" s="31"/>
      <c r="AL26" s="31"/>
      <c r="AM26" s="31"/>
      <c r="AN26" s="31"/>
      <c r="AO26" s="14">
        <v>-34360</v>
      </c>
      <c r="AP26" s="10">
        <f>AO25+AO26</f>
        <v>7342280</v>
      </c>
    </row>
    <row r="27" spans="1:42" ht="14.25" customHeight="1" x14ac:dyDescent="0.2">
      <c r="V27" s="52" t="s">
        <v>46</v>
      </c>
      <c r="W27" s="52"/>
      <c r="X27" s="48"/>
      <c r="Y27" s="45">
        <v>400000</v>
      </c>
      <c r="Z27" s="55" t="s">
        <v>42</v>
      </c>
      <c r="AA27" s="55" t="s">
        <v>42</v>
      </c>
      <c r="AB27" s="45">
        <v>400000</v>
      </c>
      <c r="AC27" s="31"/>
      <c r="AD27" s="31"/>
      <c r="AE27" s="31"/>
      <c r="AF27" s="31"/>
      <c r="AG27" s="31"/>
      <c r="AH27" s="31"/>
      <c r="AI27" s="21">
        <f>SUM(AI25:AI26)</f>
        <v>15790290</v>
      </c>
      <c r="AO27" s="8"/>
    </row>
    <row r="28" spans="1:42" ht="14.25" customHeight="1" thickBot="1" x14ac:dyDescent="0.25">
      <c r="V28" s="52" t="s">
        <v>47</v>
      </c>
      <c r="W28" s="52"/>
      <c r="X28" s="48"/>
      <c r="Y28" s="45">
        <v>67500</v>
      </c>
      <c r="Z28" s="55">
        <v>22500</v>
      </c>
      <c r="AA28" s="55"/>
      <c r="AB28" s="45">
        <v>90000</v>
      </c>
      <c r="AC28" s="33" t="s">
        <v>76</v>
      </c>
      <c r="AD28" s="33"/>
      <c r="AE28" s="33"/>
      <c r="AF28" s="33"/>
      <c r="AG28" s="33"/>
      <c r="AH28" s="33"/>
      <c r="AI28" s="14">
        <v>-3489270</v>
      </c>
      <c r="AJ28" s="31" t="s">
        <v>23</v>
      </c>
      <c r="AK28" s="31"/>
      <c r="AL28" s="31"/>
      <c r="AM28" s="31"/>
      <c r="AN28" s="31"/>
      <c r="AO28" s="31"/>
      <c r="AP28" s="23">
        <f>AP8-AP26</f>
        <v>3744562</v>
      </c>
    </row>
    <row r="29" spans="1:42" ht="14.25" customHeight="1" thickTop="1" thickBot="1" x14ac:dyDescent="0.25">
      <c r="V29" s="48"/>
      <c r="W29" s="48"/>
      <c r="X29" s="48"/>
      <c r="Y29" s="64">
        <f>SUM(Y21:Y28)</f>
        <v>3307500</v>
      </c>
      <c r="Z29" s="64">
        <f>SUM(Z21:Z28)</f>
        <v>322500</v>
      </c>
      <c r="AA29" s="65" t="s">
        <v>42</v>
      </c>
      <c r="AB29" s="64">
        <f>SUM(AB21:AB28)</f>
        <v>3630000</v>
      </c>
      <c r="AC29" s="33"/>
      <c r="AD29" s="33"/>
      <c r="AE29" s="33"/>
      <c r="AF29" s="33"/>
      <c r="AG29" s="33"/>
      <c r="AH29" s="33"/>
      <c r="AI29" s="18">
        <f>SUM(AI27:AI28)</f>
        <v>12301020</v>
      </c>
    </row>
    <row r="30" spans="1:42" ht="14.25" customHeight="1" thickTop="1" thickBot="1" x14ac:dyDescent="0.25">
      <c r="V30" s="48" t="s">
        <v>53</v>
      </c>
      <c r="W30" s="48"/>
      <c r="X30" s="48"/>
      <c r="Y30" s="59">
        <f>Y18-Y29</f>
        <v>1517500</v>
      </c>
      <c r="Z30" s="59">
        <f>Z18+Z29</f>
        <v>322500</v>
      </c>
      <c r="AA30" s="66" t="s">
        <v>42</v>
      </c>
      <c r="AB30" s="59">
        <f>AB18-AB29</f>
        <v>1195000</v>
      </c>
      <c r="AC30" s="33"/>
      <c r="AD30" s="33"/>
      <c r="AE30" s="33"/>
      <c r="AF30" s="33"/>
      <c r="AG30" s="33"/>
      <c r="AH30" s="33"/>
      <c r="AJ30" s="32" t="s">
        <v>89</v>
      </c>
      <c r="AK30" s="32"/>
      <c r="AL30" s="32"/>
      <c r="AM30" s="32"/>
      <c r="AN30" s="32"/>
      <c r="AO30" s="32"/>
      <c r="AP30" s="32"/>
    </row>
    <row r="31" spans="1:42" ht="14.25" customHeight="1" thickTop="1" x14ac:dyDescent="0.2">
      <c r="V31" s="48"/>
      <c r="W31" s="48"/>
      <c r="X31" s="48"/>
      <c r="Y31" s="48"/>
      <c r="Z31" s="45"/>
      <c r="AA31" s="45"/>
      <c r="AB31" s="45"/>
      <c r="AJ31" s="1" t="s">
        <v>70</v>
      </c>
    </row>
    <row r="32" spans="1:42" ht="14.25" customHeight="1" x14ac:dyDescent="0.2">
      <c r="V32" s="51" t="s">
        <v>54</v>
      </c>
      <c r="W32" s="51"/>
      <c r="X32" s="51"/>
      <c r="Y32" s="51"/>
      <c r="Z32" s="51"/>
      <c r="AA32" s="51"/>
      <c r="AB32" s="51"/>
      <c r="AJ32" s="1" t="s">
        <v>90</v>
      </c>
    </row>
    <row r="33" spans="22:42" ht="14.25" customHeight="1" x14ac:dyDescent="0.2">
      <c r="V33" s="52" t="s">
        <v>55</v>
      </c>
      <c r="W33" s="52"/>
      <c r="X33" s="52"/>
      <c r="Y33" s="52"/>
      <c r="Z33" s="52"/>
      <c r="AA33" s="52"/>
      <c r="AB33" s="45">
        <v>375800</v>
      </c>
      <c r="AJ33" s="1" t="s">
        <v>72</v>
      </c>
    </row>
    <row r="34" spans="22:42" ht="14.25" customHeight="1" x14ac:dyDescent="0.2">
      <c r="V34" s="67" t="s">
        <v>56</v>
      </c>
      <c r="W34" s="67"/>
      <c r="X34" s="67"/>
      <c r="Y34" s="67"/>
      <c r="Z34" s="67"/>
      <c r="AA34" s="67"/>
      <c r="AB34" s="67"/>
      <c r="AJ34" s="1" t="s">
        <v>91</v>
      </c>
    </row>
    <row r="35" spans="22:42" ht="14.25" customHeight="1" x14ac:dyDescent="0.2">
      <c r="V35" s="52" t="s">
        <v>58</v>
      </c>
      <c r="W35" s="52"/>
      <c r="X35" s="52"/>
      <c r="Y35" s="52"/>
      <c r="Z35" s="52"/>
      <c r="AA35" s="52"/>
      <c r="AB35" s="45">
        <v>3489270</v>
      </c>
      <c r="AJ35" s="1" t="s">
        <v>92</v>
      </c>
    </row>
    <row r="36" spans="22:42" ht="14.25" customHeight="1" x14ac:dyDescent="0.2">
      <c r="V36" s="52" t="s">
        <v>59</v>
      </c>
      <c r="W36" s="52"/>
      <c r="X36" s="52"/>
      <c r="Y36" s="52"/>
      <c r="Z36" s="52"/>
      <c r="AA36" s="52"/>
      <c r="AB36" s="45">
        <v>34360</v>
      </c>
      <c r="AJ36" s="1" t="s">
        <v>93</v>
      </c>
    </row>
    <row r="37" spans="22:42" ht="14.25" customHeight="1" x14ac:dyDescent="0.2">
      <c r="V37" s="52" t="s">
        <v>60</v>
      </c>
      <c r="W37" s="52"/>
      <c r="X37" s="52"/>
      <c r="Y37" s="52"/>
      <c r="Z37" s="52"/>
      <c r="AA37" s="52"/>
      <c r="AB37" s="45">
        <v>702760</v>
      </c>
      <c r="AJ37" s="1" t="s">
        <v>94</v>
      </c>
    </row>
    <row r="38" spans="22:42" ht="14.25" customHeight="1" x14ac:dyDescent="0.2">
      <c r="V38" s="52" t="s">
        <v>57</v>
      </c>
      <c r="W38" s="52"/>
      <c r="X38" s="52"/>
      <c r="Y38" s="52"/>
      <c r="Z38" s="52"/>
      <c r="AA38" s="52"/>
      <c r="AB38" s="45">
        <v>399230</v>
      </c>
      <c r="AJ38" s="1" t="s">
        <v>95</v>
      </c>
    </row>
    <row r="39" spans="22:42" ht="14.25" customHeight="1" thickBot="1" x14ac:dyDescent="0.25">
      <c r="V39" s="48"/>
      <c r="W39" s="48"/>
      <c r="X39" s="48"/>
      <c r="Y39" s="48"/>
      <c r="Z39" s="45"/>
      <c r="AA39" s="45"/>
      <c r="AB39" s="59">
        <f>SUM(V33:AB38)</f>
        <v>5001420</v>
      </c>
      <c r="AJ39" s="1" t="s">
        <v>51</v>
      </c>
    </row>
    <row r="40" spans="22:42" ht="18" customHeight="1" thickTop="1" thickBot="1" x14ac:dyDescent="0.25">
      <c r="AP40" s="15">
        <f>SUM(AP31:AP39)</f>
        <v>0</v>
      </c>
    </row>
    <row r="41" spans="22:42" ht="18" customHeight="1" thickTop="1" x14ac:dyDescent="0.2"/>
    <row r="42" spans="22:42" ht="28.75" customHeight="1" x14ac:dyDescent="0.2"/>
    <row r="43" spans="22:42" ht="28.75" customHeight="1" x14ac:dyDescent="0.2"/>
    <row r="44" spans="22:42" ht="28.75" customHeight="1" x14ac:dyDescent="0.2"/>
    <row r="45" spans="22:42" ht="28.75" customHeight="1" x14ac:dyDescent="0.2"/>
    <row r="46" spans="22:42" ht="28.75" customHeight="1" x14ac:dyDescent="0.2"/>
    <row r="47" spans="22:42" ht="28.75" customHeight="1" x14ac:dyDescent="0.2"/>
  </sheetData>
  <mergeCells count="100">
    <mergeCell ref="V6:AB6"/>
    <mergeCell ref="B15:F19"/>
    <mergeCell ref="B3:F7"/>
    <mergeCell ref="A11:G11"/>
    <mergeCell ref="A12:G12"/>
    <mergeCell ref="A13:G13"/>
    <mergeCell ref="A14:F14"/>
    <mergeCell ref="A8:G8"/>
    <mergeCell ref="A9:G9"/>
    <mergeCell ref="M5:N5"/>
    <mergeCell ref="H14:K14"/>
    <mergeCell ref="H15:K15"/>
    <mergeCell ref="H7:J7"/>
    <mergeCell ref="H8:J8"/>
    <mergeCell ref="H9:J9"/>
    <mergeCell ref="H6:J6"/>
    <mergeCell ref="O8:R8"/>
    <mergeCell ref="O9:R9"/>
    <mergeCell ref="O11:R11"/>
    <mergeCell ref="H12:J12"/>
    <mergeCell ref="H13:K13"/>
    <mergeCell ref="V7:AB7"/>
    <mergeCell ref="O21:R21"/>
    <mergeCell ref="H1:N1"/>
    <mergeCell ref="H2:N2"/>
    <mergeCell ref="H3:N3"/>
    <mergeCell ref="O1:U1"/>
    <mergeCell ref="O2:U2"/>
    <mergeCell ref="O13:R13"/>
    <mergeCell ref="O15:R15"/>
    <mergeCell ref="O16:R16"/>
    <mergeCell ref="O18:R18"/>
    <mergeCell ref="O19:R19"/>
    <mergeCell ref="H18:K18"/>
    <mergeCell ref="H20:K20"/>
    <mergeCell ref="O5:S5"/>
    <mergeCell ref="O6:S6"/>
    <mergeCell ref="O3:U3"/>
    <mergeCell ref="V1:AB1"/>
    <mergeCell ref="V2:AB2"/>
    <mergeCell ref="V3:AB3"/>
    <mergeCell ref="W5:AA5"/>
    <mergeCell ref="V9:W9"/>
    <mergeCell ref="V11:W11"/>
    <mergeCell ref="V13:W13"/>
    <mergeCell ref="V14:W14"/>
    <mergeCell ref="V15:W15"/>
    <mergeCell ref="V24:W24"/>
    <mergeCell ref="V25:W25"/>
    <mergeCell ref="V26:W26"/>
    <mergeCell ref="V27:W27"/>
    <mergeCell ref="V12:W12"/>
    <mergeCell ref="V16:W16"/>
    <mergeCell ref="V37:AA37"/>
    <mergeCell ref="V38:AA38"/>
    <mergeCell ref="V33:AA33"/>
    <mergeCell ref="AC1:AF1"/>
    <mergeCell ref="AC2:AF2"/>
    <mergeCell ref="AC3:AI3"/>
    <mergeCell ref="AC6:AI6"/>
    <mergeCell ref="AC7:AH7"/>
    <mergeCell ref="AC8:AH8"/>
    <mergeCell ref="V28:W28"/>
    <mergeCell ref="V32:AB32"/>
    <mergeCell ref="V34:AB34"/>
    <mergeCell ref="V35:AA35"/>
    <mergeCell ref="V36:AA36"/>
    <mergeCell ref="V21:W21"/>
    <mergeCell ref="V22:W22"/>
    <mergeCell ref="AC26:AH26"/>
    <mergeCell ref="AC9:AH9"/>
    <mergeCell ref="AC12:AI12"/>
    <mergeCell ref="AC13:AH13"/>
    <mergeCell ref="AC14:AH14"/>
    <mergeCell ref="AC15:AH15"/>
    <mergeCell ref="AC18:AI18"/>
    <mergeCell ref="AC19:AH19"/>
    <mergeCell ref="AC20:AH20"/>
    <mergeCell ref="AC21:AH21"/>
    <mergeCell ref="AC24:AI24"/>
    <mergeCell ref="AC25:AH25"/>
    <mergeCell ref="AJ1:AP1"/>
    <mergeCell ref="AJ2:AP2"/>
    <mergeCell ref="AJ3:AP3"/>
    <mergeCell ref="AJ6:AP6"/>
    <mergeCell ref="AJ8:AO8"/>
    <mergeCell ref="AJ28:AO28"/>
    <mergeCell ref="AJ30:AP30"/>
    <mergeCell ref="AQ6:AW6"/>
    <mergeCell ref="AQ7:AV7"/>
    <mergeCell ref="AQ8:AV8"/>
    <mergeCell ref="AQ9:AV9"/>
    <mergeCell ref="AQ12:AW12"/>
    <mergeCell ref="AQ13:AV13"/>
    <mergeCell ref="AQ14:AV14"/>
    <mergeCell ref="AJ26:AN26"/>
    <mergeCell ref="AC27:AH27"/>
    <mergeCell ref="AC28:AH28"/>
    <mergeCell ref="AC29:AH29"/>
    <mergeCell ref="AC30:AH30"/>
  </mergeCells>
  <phoneticPr fontId="7" type="noConversion"/>
  <pageMargins left="0.7" right="0.7" top="0.75" bottom="0.75" header="0.3" footer="0.3"/>
  <pageSetup paperSize="10" orientation="portrait" horizontalDpi="0" verticalDpi="0"/>
  <headerFooter differentFirst="1">
    <oddHeader xml:space="preserve">&amp;L&amp;"Times New Roman,Bold"&amp;16SAMARA AUTO CLEANING CENTER	
&amp;12MR D.U.B. SAMARAKOON			
KANDY ROAD,			
HEWAPOLA,			
PILESSA			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umesha.sa@venturit.com</dc:creator>
  <cp:lastModifiedBy>umesha.sa@venturit.com</cp:lastModifiedBy>
  <dcterms:created xsi:type="dcterms:W3CDTF">2024-08-28T16:22:23Z</dcterms:created>
  <dcterms:modified xsi:type="dcterms:W3CDTF">2024-08-30T17:46:42Z</dcterms:modified>
</cp:coreProperties>
</file>